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70" windowHeight="122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<sst xmlns="http://schemas.openxmlformats.org/spreadsheetml/2006/main" count="37" uniqueCount="32">
  <si>
    <t>附件6</t>
  </si>
  <si>
    <t>琼海市村卫生室标准化建设和高质量发展项目及资金测算表</t>
  </si>
  <si>
    <t>序号</t>
  </si>
  <si>
    <t>项目名称</t>
  </si>
  <si>
    <t>单位</t>
  </si>
  <si>
    <t>数量</t>
  </si>
  <si>
    <t>单价（万元）</t>
  </si>
  <si>
    <t>资金测算及年度安排（万元）</t>
  </si>
  <si>
    <t>备注</t>
  </si>
  <si>
    <t>合计</t>
  </si>
  <si>
    <t>2024年</t>
  </si>
  <si>
    <t>2025年</t>
  </si>
  <si>
    <t>2026年</t>
  </si>
  <si>
    <t>省级配套资金</t>
  </si>
  <si>
    <t>市级配套资金</t>
  </si>
  <si>
    <t>一</t>
  </si>
  <si>
    <t>阶段性项目</t>
  </si>
  <si>
    <t>村卫生室业务用房建设</t>
  </si>
  <si>
    <t>平方米</t>
  </si>
  <si>
    <t>纳入本轮标准化建设的村卫生室共27个，建筑面积约3915平方米，每平方米按2500元测算，共需978.75万元，省和市按7：3分担。省级配套资金685.125万元（978.75*0.7=685.125万元），市级配套资金293.625万元（978.75*0.3=293.625万元）。</t>
  </si>
  <si>
    <t>按每家村卫生室屋外硬板化、排污、绿化等他费用10万元。市级配套资金270万元（27*10=270万元）</t>
  </si>
  <si>
    <t>二</t>
  </si>
  <si>
    <t>连续性项目</t>
  </si>
  <si>
    <t>村卫生室运营经费</t>
  </si>
  <si>
    <t>个</t>
  </si>
  <si>
    <t>测算依据：村卫生室运营经费745元/月*12个月≈0.9万元/年，共需94.5万元。省和市按7:3分担。省级承担资金66.15万元，市级承担资金28.35万元。</t>
  </si>
  <si>
    <t>乡村医生医责险</t>
  </si>
  <si>
    <t>间</t>
  </si>
  <si>
    <t xml:space="preserve">测算依据：目前我市医责险按600元/间/年*105间=6.3万元。省级预算是按不低于500元/人/年。 </t>
  </si>
  <si>
    <t>乡村医生培养工程</t>
  </si>
  <si>
    <t>人</t>
  </si>
  <si>
    <t>2023年培养13名村医（大专学历），每人补助经费1.22万元/年。2025年测算等待下年度招生录取人数另加资金测算。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</si>
</sst>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rgb="FFFF0000"/>
      <name val="仿宋_GB2312"/>
      <charset val="134"/>
    </font>
    <font>
      <sz val="12"/>
      <color theme="1"/>
      <name val="仿宋_GB2312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b/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9" borderId="10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22" borderId="14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9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"/>
  <sheetViews>
    <sheetView tabSelected="1" workbookViewId="0">
      <pane ySplit="5" topLeftCell="A6" activePane="bottomLeft" state="frozen"/>
      <selection/>
      <selection pane="bottomLeft" activeCell="M8" sqref="M8"/>
    </sheetView>
  </sheetViews>
  <sheetFormatPr defaultColWidth="9" defaultRowHeight="15"/>
  <cols>
    <col min="1" max="1" width="7.375" customWidth="1"/>
    <col min="2" max="2" width="22.125" customWidth="1"/>
    <col min="3" max="3" width="8.375" customWidth="1"/>
    <col min="4" max="4" width="8" customWidth="1"/>
    <col min="5" max="5" width="12.625" customWidth="1"/>
    <col min="6" max="6" width="12" customWidth="1"/>
    <col min="7" max="12" width="13.625" customWidth="1"/>
    <col min="13" max="13" width="35.25" customWidth="1"/>
  </cols>
  <sheetData>
    <row r="1" spans="1:1">
      <c r="A1" s="3" t="s">
        <v>0</v>
      </c>
    </row>
    <row r="2" ht="2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5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12" t="s">
        <v>7</v>
      </c>
      <c r="G3" s="13"/>
      <c r="H3" s="13"/>
      <c r="I3" s="13"/>
      <c r="J3" s="13"/>
      <c r="K3" s="13"/>
      <c r="L3" s="15"/>
      <c r="M3" s="5" t="s">
        <v>8</v>
      </c>
    </row>
    <row r="4" ht="21" customHeight="1" spans="1:13">
      <c r="A4" s="6"/>
      <c r="B4" s="6"/>
      <c r="C4" s="6"/>
      <c r="D4" s="6"/>
      <c r="E4" s="6"/>
      <c r="F4" s="14" t="s">
        <v>9</v>
      </c>
      <c r="G4" s="12" t="s">
        <v>10</v>
      </c>
      <c r="H4" s="15"/>
      <c r="I4" s="12" t="s">
        <v>11</v>
      </c>
      <c r="J4" s="15"/>
      <c r="K4" s="13" t="s">
        <v>12</v>
      </c>
      <c r="L4" s="15"/>
      <c r="M4" s="6"/>
    </row>
    <row r="5" s="1" customFormat="1" ht="21" customHeight="1" spans="1:13">
      <c r="A5" s="7"/>
      <c r="B5" s="7"/>
      <c r="C5" s="7"/>
      <c r="D5" s="7"/>
      <c r="E5" s="7"/>
      <c r="F5" s="16"/>
      <c r="G5" s="16" t="s">
        <v>13</v>
      </c>
      <c r="H5" s="16" t="s">
        <v>14</v>
      </c>
      <c r="I5" s="16" t="s">
        <v>13</v>
      </c>
      <c r="J5" s="16" t="s">
        <v>14</v>
      </c>
      <c r="K5" s="16" t="s">
        <v>13</v>
      </c>
      <c r="L5" s="16" t="s">
        <v>14</v>
      </c>
      <c r="M5" s="7"/>
    </row>
    <row r="6" s="1" customFormat="1" ht="38" customHeight="1" spans="1:13">
      <c r="A6" s="8"/>
      <c r="B6" s="9" t="s">
        <v>9</v>
      </c>
      <c r="C6" s="9"/>
      <c r="D6" s="9"/>
      <c r="E6" s="9"/>
      <c r="F6" s="9">
        <f t="shared" ref="E6:L6" si="0">F7+F10</f>
        <v>1598.73</v>
      </c>
      <c r="G6" s="9">
        <f t="shared" si="0"/>
        <v>751.275</v>
      </c>
      <c r="H6" s="9">
        <f t="shared" si="0"/>
        <v>614.135</v>
      </c>
      <c r="I6" s="9">
        <f t="shared" si="0"/>
        <v>66.15</v>
      </c>
      <c r="J6" s="9">
        <f t="shared" si="0"/>
        <v>50.51</v>
      </c>
      <c r="K6" s="9">
        <f t="shared" si="0"/>
        <v>66.15</v>
      </c>
      <c r="L6" s="9">
        <f t="shared" si="0"/>
        <v>50.51</v>
      </c>
      <c r="M6" s="8"/>
    </row>
    <row r="7" s="1" customFormat="1" ht="51" customHeight="1" spans="1:13">
      <c r="A7" s="9" t="s">
        <v>15</v>
      </c>
      <c r="B7" s="9" t="s">
        <v>16</v>
      </c>
      <c r="C7" s="9"/>
      <c r="D7" s="9"/>
      <c r="E7" s="9"/>
      <c r="F7" s="9">
        <f>F8+F9</f>
        <v>1248.75</v>
      </c>
      <c r="G7" s="9">
        <f>G8+G9</f>
        <v>685.125</v>
      </c>
      <c r="H7" s="9">
        <f>H8+H9</f>
        <v>563.625</v>
      </c>
      <c r="I7" s="8"/>
      <c r="J7" s="8"/>
      <c r="K7" s="8"/>
      <c r="L7" s="8"/>
      <c r="M7" s="8"/>
    </row>
    <row r="8" s="1" customFormat="1" ht="103" customHeight="1" spans="1:13">
      <c r="A8" s="10">
        <v>1</v>
      </c>
      <c r="B8" s="10" t="s">
        <v>17</v>
      </c>
      <c r="C8" s="10" t="s">
        <v>18</v>
      </c>
      <c r="D8" s="10">
        <v>27</v>
      </c>
      <c r="E8" s="8">
        <v>0.25</v>
      </c>
      <c r="F8" s="8">
        <f>G8+H8</f>
        <v>978.75</v>
      </c>
      <c r="G8" s="8">
        <f>D8*E8*145*0.7</f>
        <v>685.125</v>
      </c>
      <c r="H8" s="8">
        <f>D8*E8*145*0.3</f>
        <v>293.625</v>
      </c>
      <c r="I8" s="8"/>
      <c r="J8" s="8"/>
      <c r="K8" s="8"/>
      <c r="L8" s="8"/>
      <c r="M8" s="16" t="s">
        <v>19</v>
      </c>
    </row>
    <row r="9" s="1" customFormat="1" ht="70" customHeight="1" spans="1:13">
      <c r="A9" s="7"/>
      <c r="B9" s="7"/>
      <c r="C9" s="7"/>
      <c r="D9" s="7"/>
      <c r="E9" s="8">
        <v>10</v>
      </c>
      <c r="F9" s="8">
        <f>G9+H9</f>
        <v>270</v>
      </c>
      <c r="G9" s="8"/>
      <c r="H9" s="8">
        <f>D8*E9</f>
        <v>270</v>
      </c>
      <c r="I9" s="8"/>
      <c r="J9" s="8"/>
      <c r="K9" s="8"/>
      <c r="L9" s="8"/>
      <c r="M9" s="16" t="s">
        <v>20</v>
      </c>
    </row>
    <row r="10" s="1" customFormat="1" ht="51" customHeight="1" spans="1:13">
      <c r="A10" s="9" t="s">
        <v>21</v>
      </c>
      <c r="B10" s="9" t="s">
        <v>22</v>
      </c>
      <c r="C10" s="9"/>
      <c r="D10" s="9"/>
      <c r="E10" s="9"/>
      <c r="F10" s="9">
        <f t="shared" ref="E10:L10" si="1">SUM(F11:F13)</f>
        <v>349.98</v>
      </c>
      <c r="G10" s="9">
        <f t="shared" si="1"/>
        <v>66.15</v>
      </c>
      <c r="H10" s="9">
        <f t="shared" si="1"/>
        <v>50.51</v>
      </c>
      <c r="I10" s="9">
        <f t="shared" si="1"/>
        <v>66.15</v>
      </c>
      <c r="J10" s="9">
        <f t="shared" si="1"/>
        <v>50.51</v>
      </c>
      <c r="K10" s="9">
        <f t="shared" si="1"/>
        <v>66.15</v>
      </c>
      <c r="L10" s="9">
        <f t="shared" si="1"/>
        <v>50.51</v>
      </c>
      <c r="M10" s="8"/>
    </row>
    <row r="11" s="1" customFormat="1" ht="67" customHeight="1" spans="1:13">
      <c r="A11" s="8">
        <v>1</v>
      </c>
      <c r="B11" s="8" t="s">
        <v>23</v>
      </c>
      <c r="C11" s="8" t="s">
        <v>24</v>
      </c>
      <c r="D11" s="8">
        <v>105</v>
      </c>
      <c r="E11" s="8">
        <v>0.9</v>
      </c>
      <c r="F11" s="8">
        <f>G11+H11+I11+J11+K11+L11</f>
        <v>283.5</v>
      </c>
      <c r="G11" s="8">
        <v>66.15</v>
      </c>
      <c r="H11" s="8">
        <v>28.35</v>
      </c>
      <c r="I11" s="8">
        <v>66.15</v>
      </c>
      <c r="J11" s="8">
        <v>28.35</v>
      </c>
      <c r="K11" s="8">
        <v>66.15</v>
      </c>
      <c r="L11" s="8">
        <v>28.35</v>
      </c>
      <c r="M11" s="16" t="s">
        <v>25</v>
      </c>
    </row>
    <row r="12" s="2" customFormat="1" ht="51" customHeight="1" spans="1:13">
      <c r="A12" s="8">
        <v>2</v>
      </c>
      <c r="B12" s="11" t="s">
        <v>26</v>
      </c>
      <c r="C12" s="11" t="s">
        <v>27</v>
      </c>
      <c r="D12" s="11">
        <v>105</v>
      </c>
      <c r="E12" s="11">
        <v>0.06</v>
      </c>
      <c r="F12" s="11">
        <f>H12+J12+L12</f>
        <v>18.9</v>
      </c>
      <c r="G12" s="11"/>
      <c r="H12" s="11">
        <v>6.3</v>
      </c>
      <c r="I12" s="11"/>
      <c r="J12" s="11">
        <v>6.3</v>
      </c>
      <c r="K12" s="11"/>
      <c r="L12" s="11">
        <v>6.3</v>
      </c>
      <c r="M12" s="17" t="s">
        <v>28</v>
      </c>
    </row>
    <row r="13" s="1" customFormat="1" ht="53" customHeight="1" spans="1:13">
      <c r="A13" s="8">
        <v>3</v>
      </c>
      <c r="B13" s="11" t="s">
        <v>29</v>
      </c>
      <c r="C13" s="11" t="s">
        <v>30</v>
      </c>
      <c r="D13" s="11">
        <v>13</v>
      </c>
      <c r="E13" s="11">
        <v>1.22</v>
      </c>
      <c r="F13" s="11">
        <f>H13+J13+L13</f>
        <v>47.58</v>
      </c>
      <c r="G13" s="11"/>
      <c r="H13" s="11">
        <v>15.86</v>
      </c>
      <c r="I13" s="11"/>
      <c r="J13" s="11">
        <v>15.86</v>
      </c>
      <c r="K13" s="11"/>
      <c r="L13" s="11">
        <v>15.86</v>
      </c>
      <c r="M13" s="17" t="s">
        <v>31</v>
      </c>
    </row>
  </sheetData>
  <mergeCells count="15">
    <mergeCell ref="A2:M2"/>
    <mergeCell ref="F3:L3"/>
    <mergeCell ref="G4:H4"/>
    <mergeCell ref="I4:J4"/>
    <mergeCell ref="K4:L4"/>
    <mergeCell ref="A3:A4"/>
    <mergeCell ref="A8:A9"/>
    <mergeCell ref="B3:B4"/>
    <mergeCell ref="B8:B9"/>
    <mergeCell ref="C3:C4"/>
    <mergeCell ref="C8:C9"/>
    <mergeCell ref="D3:D4"/>
    <mergeCell ref="D8:D9"/>
    <mergeCell ref="E3:E4"/>
    <mergeCell ref="M3:M4"/>
  </mergeCells>
  <pageMargins left="0.7" right="0.7" top="0.75" bottom="0.75" header="0.3" footer="0.3"/>
  <pageSetup paperSize="9" scale="7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2023-08-30T15:54:00Z</dcterms:created>
  <dcterms:modified xsi:type="dcterms:W3CDTF">2023-11-01T15:22:41Z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</Properties>
</file>